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8975" windowHeight="11700" tabRatio="882" activeTab="3"/>
  </bookViews>
  <sheets>
    <sheet name="Приложение 1" sheetId="1" r:id="rId1"/>
    <sheet name="Приложение 2" sheetId="5" r:id="rId2"/>
    <sheet name="Приложение 3" sheetId="6" r:id="rId3"/>
    <sheet name="Мун задан с измен на 2010 " sheetId="7" r:id="rId4"/>
  </sheets>
  <definedNames>
    <definedName name="_xlnm.Print_Titles" localSheetId="3">'Мун задан с измен на 2010 '!$9:$9</definedName>
  </definedNames>
  <calcPr calcId="125725"/>
</workbook>
</file>

<file path=xl/calcChain.xml><?xml version="1.0" encoding="utf-8"?>
<calcChain xmlns="http://schemas.openxmlformats.org/spreadsheetml/2006/main">
  <c r="M12" i="1"/>
  <c r="M11"/>
  <c r="F10"/>
  <c r="G10"/>
  <c r="E10"/>
  <c r="J10" s="1"/>
  <c r="G14" i="7" s="1"/>
  <c r="L13" i="5"/>
  <c r="L12"/>
  <c r="L10"/>
  <c r="L9"/>
  <c r="L7"/>
  <c r="I7" i="6"/>
  <c r="L7" s="1"/>
  <c r="F10" i="7"/>
  <c r="H16"/>
  <c r="F16"/>
  <c r="H15"/>
  <c r="F15"/>
  <c r="H14"/>
  <c r="H13"/>
  <c r="F13"/>
  <c r="H12"/>
  <c r="F12"/>
  <c r="H11"/>
  <c r="F11"/>
  <c r="H10"/>
  <c r="K13" i="6"/>
  <c r="N13" s="1"/>
  <c r="J13"/>
  <c r="M13" s="1"/>
  <c r="I13"/>
  <c r="L13" s="1"/>
  <c r="K12"/>
  <c r="N12" s="1"/>
  <c r="J12"/>
  <c r="M12" s="1"/>
  <c r="I12"/>
  <c r="L12" s="1"/>
  <c r="K11"/>
  <c r="N11" s="1"/>
  <c r="J11"/>
  <c r="M11" s="1"/>
  <c r="I11"/>
  <c r="L11" s="1"/>
  <c r="K10"/>
  <c r="N10" s="1"/>
  <c r="J10"/>
  <c r="M10" s="1"/>
  <c r="I10"/>
  <c r="L10" s="1"/>
  <c r="K9"/>
  <c r="N9" s="1"/>
  <c r="J9"/>
  <c r="M9" s="1"/>
  <c r="I9"/>
  <c r="L9" s="1"/>
  <c r="K8"/>
  <c r="N8" s="1"/>
  <c r="J8"/>
  <c r="M8" s="1"/>
  <c r="I8"/>
  <c r="L8" s="1"/>
  <c r="K7"/>
  <c r="N7" s="1"/>
  <c r="J7"/>
  <c r="M7" s="1"/>
  <c r="H13"/>
  <c r="G13"/>
  <c r="F13"/>
  <c r="H12"/>
  <c r="G12"/>
  <c r="F12"/>
  <c r="H11"/>
  <c r="G11"/>
  <c r="F11"/>
  <c r="L11" i="5" s="1"/>
  <c r="H10" i="6"/>
  <c r="G10"/>
  <c r="F10"/>
  <c r="H9"/>
  <c r="G9"/>
  <c r="F9"/>
  <c r="H8"/>
  <c r="G8"/>
  <c r="F8"/>
  <c r="L8" i="5" s="1"/>
  <c r="H7" i="6"/>
  <c r="G7"/>
  <c r="F7"/>
  <c r="L12" i="1"/>
  <c r="H13" i="5" s="1"/>
  <c r="K13" s="1"/>
  <c r="L11" i="1"/>
  <c r="H12" i="5" s="1"/>
  <c r="K12" s="1"/>
  <c r="L10" i="1"/>
  <c r="H11" i="5" s="1"/>
  <c r="K11" s="1"/>
  <c r="L9" i="1"/>
  <c r="H10" i="5" s="1"/>
  <c r="K10" s="1"/>
  <c r="L8" i="1"/>
  <c r="H9" i="5" s="1"/>
  <c r="K9" s="1"/>
  <c r="L7" i="1"/>
  <c r="H8" i="5" s="1"/>
  <c r="K8" s="1"/>
  <c r="K12" i="1"/>
  <c r="G13" i="5" s="1"/>
  <c r="J13" s="1"/>
  <c r="K11" i="1"/>
  <c r="G12" i="5" s="1"/>
  <c r="J12" s="1"/>
  <c r="K10" i="1"/>
  <c r="G11" i="5" s="1"/>
  <c r="J11" s="1"/>
  <c r="K9" i="1"/>
  <c r="G10" i="5" s="1"/>
  <c r="J10" s="1"/>
  <c r="K8" i="1"/>
  <c r="G9" i="5" s="1"/>
  <c r="J9" s="1"/>
  <c r="K7" i="1"/>
  <c r="G8" i="5" s="1"/>
  <c r="J8" s="1"/>
  <c r="J12" i="1"/>
  <c r="G16" i="7" s="1"/>
  <c r="J11" i="1"/>
  <c r="F12" i="5" s="1"/>
  <c r="J9" i="1"/>
  <c r="G13" i="7" s="1"/>
  <c r="J8" i="1"/>
  <c r="G12" i="7" s="1"/>
  <c r="J7" i="1"/>
  <c r="G11" i="7" s="1"/>
  <c r="L6" i="1"/>
  <c r="H7" i="5" s="1"/>
  <c r="K7" s="1"/>
  <c r="K6" i="1"/>
  <c r="G7" i="5" s="1"/>
  <c r="J7" s="1"/>
  <c r="J6" i="1"/>
  <c r="F7" i="5" s="1"/>
  <c r="F14" i="7" l="1"/>
  <c r="F11" i="5"/>
  <c r="F13"/>
  <c r="I12"/>
  <c r="F9"/>
  <c r="G15" i="7"/>
  <c r="G10"/>
  <c r="F10" i="5"/>
  <c r="I10" s="1"/>
  <c r="F8"/>
  <c r="I8" s="1"/>
  <c r="I9" l="1"/>
  <c r="I11"/>
  <c r="I13"/>
  <c r="I7"/>
</calcChain>
</file>

<file path=xl/sharedStrings.xml><?xml version="1.0" encoding="utf-8"?>
<sst xmlns="http://schemas.openxmlformats.org/spreadsheetml/2006/main" count="263" uniqueCount="99">
  <si>
    <t>№ п/п</t>
  </si>
  <si>
    <t xml:space="preserve">Наименование муниципальных услуг </t>
  </si>
  <si>
    <t>Единица измерения</t>
  </si>
  <si>
    <t>Количествнные показатели потребности в муниципальных услугах по годам</t>
  </si>
  <si>
    <t>На 2010 год</t>
  </si>
  <si>
    <t>На 2011 год</t>
  </si>
  <si>
    <t>Условия оказания муниципальных услуг (безвозмездно или на платной основе)</t>
  </si>
  <si>
    <t>Категории юридических и (или) физических лиц, являющихся потребителями соответствующих услуг</t>
  </si>
  <si>
    <t>Финансовые затраты на единицу муниципальных услуг по ценам и тарифам, всего по годам (руб.)</t>
  </si>
  <si>
    <t>Наименование отрасли</t>
  </si>
  <si>
    <t>В том числе</t>
  </si>
  <si>
    <t>Текушие расходы в разрезе бюджетных ассигований в пределах цен и тарифов, по  годам</t>
  </si>
  <si>
    <t xml:space="preserve">Коммунальные расходы в соответствии с установленными лимитами топливно-энергитических ресурсов, по годам  </t>
  </si>
  <si>
    <t>Бюджетные инвестиции в разрезе расходов на приобретение и капитальный ремонт основных средств в соответствии с планом, по годам</t>
  </si>
  <si>
    <t>Объем муниципальных услуг в количественном выражении, по годам</t>
  </si>
  <si>
    <t>№ муниципального задания</t>
  </si>
  <si>
    <t>Наименование юридического лица, которому устанавливается муниципальное задание</t>
  </si>
  <si>
    <t>Категории физических и (или) юридических  лиц, являющихся потребителями соответствующих услуг</t>
  </si>
  <si>
    <t>Показатели, характеризующие объем и качество оказываемых физическим и (или) юридическим  лицам муниципальных услуг</t>
  </si>
  <si>
    <t>Показатель(-и), характеризующий (-е) качество оказываемых муниципальных услуг</t>
  </si>
  <si>
    <t xml:space="preserve">Порядок оказания муниципальных услуг физическим и (или) юридическим  лицам </t>
  </si>
  <si>
    <t xml:space="preserve">Порядок контроля за исполнением муниципального задания, в том числе условия и порядок его досрочного прекращения  </t>
  </si>
  <si>
    <t>Требования к отчетности об исполнении муниципального задания</t>
  </si>
  <si>
    <t xml:space="preserve">МУ "Центр социальной помощи семье и детям г.о.Тольятти" </t>
  </si>
  <si>
    <t>Социально-педагогические; социально-психологические; информационно-методические услуги</t>
  </si>
  <si>
    <t xml:space="preserve">МУ "Центр социальной помощи семье и детям Автозаводского района г.о.Тольятти" </t>
  </si>
  <si>
    <t xml:space="preserve">МУ "Центр социальной помощи семье и детям Комсомольского района г.о.Тольятти" </t>
  </si>
  <si>
    <t xml:space="preserve">МУ "Центр социальной помощи семье и детям Центрального района г.о.Тольятти" </t>
  </si>
  <si>
    <t>Социальная помощь детям, оставшимся без попечения родителей, детям, попавшим в трудную жизненную ситуацию</t>
  </si>
  <si>
    <t>Социальные услуги с обеспечением поживания</t>
  </si>
  <si>
    <t>Дни          содержания</t>
  </si>
  <si>
    <t>Дни      прибывания</t>
  </si>
  <si>
    <t>Безвозмездно</t>
  </si>
  <si>
    <t>Социально-педагогические; социально-психологические; информационно-методические услуги; социальный патронаж</t>
  </si>
  <si>
    <t>Население городского округа Тольятти</t>
  </si>
  <si>
    <t>Семьи и дети, оказавшиеся в трудной жизненной ситуации, население городского округа Тольятти</t>
  </si>
  <si>
    <t>МУ РЦ "Виктория" г. о. Тольятти</t>
  </si>
  <si>
    <t>Дети и подростки с ограниченными возможностями</t>
  </si>
  <si>
    <t>МУ СРЦ "Гармония" г.о.Тольятти</t>
  </si>
  <si>
    <t>МУ "Социальный приют для детей и подростков "Дельфин" г.о.Тольятти</t>
  </si>
  <si>
    <t>Дети, оказавшиеся в трудной жизненной ситуации</t>
  </si>
  <si>
    <t>Служба семьи</t>
  </si>
  <si>
    <t>Своевременное и качественное предоставление социальных услуг</t>
  </si>
  <si>
    <t>Своевременная и качественная медицинская реабилитация</t>
  </si>
  <si>
    <t>Своевременное и качественное оказание социальной помощи детям, оставшимся без попечения родителей, детям, попавшим в трудную жизненную ситуацию</t>
  </si>
  <si>
    <t>Своевременное и качественное предоставление социальных услуг с обеспечением проживания</t>
  </si>
  <si>
    <t>Ежеквартально</t>
  </si>
  <si>
    <t>Деятельность осуществляется на основании устава учреждения</t>
  </si>
  <si>
    <t>Контроль за исполнением муниципального задания  в соответствии с постановлением мэра от 17.01.2008 №112-1/п</t>
  </si>
  <si>
    <t xml:space="preserve">Финансовые затраты на единицу муниципальных услуг по ценам и тарифам, в т. ч. с учетом предельных цен (тарифов) на оплату муниципальных услуг физическими и юридическими лицами в случаях, если законодательством Российской Федерации предусмотрено оказание соответствующих услуг на платной основе, либо порядок их установления, всего (руб.) </t>
  </si>
  <si>
    <t>Услуга</t>
  </si>
  <si>
    <t>Расчет потребности в муниципальных услугах, оказываемых муниципальными учреждениямии на территории городского округа Тольятти, в количественном выражении и финансовые затраты, необходимые для их оказания</t>
  </si>
  <si>
    <t>Наименование муниципальных учреждений, оказывающих муниципальные услуги</t>
  </si>
  <si>
    <t>Объем финансовых затрат на оказание муниципальных услуг по муниципальным учреждениям, по годам (тыс.руб.)</t>
  </si>
  <si>
    <t>Расчет финансовых затрат на единицу муниципальных услуг по ценам и тарифам в разрезе статей затрат на оказание муниципальных услуг муниципальными учреждениями на территории городского округа Тольятти</t>
  </si>
  <si>
    <t xml:space="preserve">Расчет финансовых затрат на весь объем муниципальных услуг по ценам и тарифам в разрезе статей затрат на оказание муниципальных услуг муниципальными учреждениями на территории городского округа Тольятти </t>
  </si>
  <si>
    <t>Финансовые затраты на весь объем муниципальных услуг по ценам и тарифам по муниципальным учреждениям, всего по годам (тыс.руб.)</t>
  </si>
  <si>
    <t>несовершеннолетние от 3 до 18 лет, женщины до 45 лет с несовершеннолетними детьми, оказавшиеся в трудной жизненной ситуации</t>
  </si>
  <si>
    <t>На 2012 год</t>
  </si>
  <si>
    <t>Муниципальное задание по предоставлению муниципальных услуг в количественном выражении</t>
  </si>
  <si>
    <t>Объем финансовых затрат на оказание муниципальных услуг по установленному муниципальному заданию (тыс.руб.)</t>
  </si>
  <si>
    <t>Социально-педагогические, социально-психологические, медико-социальные</t>
  </si>
  <si>
    <t>Социально-экономические, социально-медицинские, социально-бытовые, социально-психологические, социально-педагогические</t>
  </si>
  <si>
    <t>городского округа Тольятти</t>
  </si>
  <si>
    <t>Примечание:</t>
  </si>
  <si>
    <t>В расчеты показателей муниципального задания включены суммы субвенций, выделяемых на содержание подведомственных учреждений из средств областного бюджета, в т.ч.:</t>
  </si>
  <si>
    <t xml:space="preserve">МУ "Центр социальной помощи семье и детям городского округа Тольятти" </t>
  </si>
  <si>
    <t xml:space="preserve">МУ "Центр социальной помощи семье и детям Автозаводского района городского округа Тольятти" </t>
  </si>
  <si>
    <t xml:space="preserve">МУ "Центр социальной помощи семье и детям Комсомольского района городского округа Тольятти" </t>
  </si>
  <si>
    <t xml:space="preserve">МУ "Центр социальной помощи семье и детям Центрального района городского округа Тольятти" </t>
  </si>
  <si>
    <t>МУ РЦ "Виктория" городского округа Тольятти</t>
  </si>
  <si>
    <t>МУ СРЦ "Гармония" городского округа Тольятти</t>
  </si>
  <si>
    <t>МУ "Социальный приют для детей и подростков "Дельфин" городского округа Тольятти</t>
  </si>
  <si>
    <t>Итого:</t>
  </si>
  <si>
    <t>Муниципальное задание на оказание муниципальных услуг на территории городского округа Тольятти на 2010 год муниципальными учреждениями, подведомственными департаменту по вопросам семьи и демографического развития мэрии городского округа Тольятти</t>
  </si>
  <si>
    <t>___________________</t>
  </si>
  <si>
    <t>915/1б</t>
  </si>
  <si>
    <t>915/2б</t>
  </si>
  <si>
    <t>915/3б</t>
  </si>
  <si>
    <t>915/4б</t>
  </si>
  <si>
    <t>915/5б</t>
  </si>
  <si>
    <t>915/6б</t>
  </si>
  <si>
    <t>915/7б</t>
  </si>
  <si>
    <t>5 960,69 тыс.руб.</t>
  </si>
  <si>
    <t>4 707,4 тыс.руб.</t>
  </si>
  <si>
    <t>16 676,12 тыс.руб.</t>
  </si>
  <si>
    <t>4 968,0 тыс.руб.</t>
  </si>
  <si>
    <t>5 184,0 тыс.руб.</t>
  </si>
  <si>
    <t xml:space="preserve">Социально-педагогические; социально-психологические; информационно-методические </t>
  </si>
  <si>
    <t>Социально-педагогические; социально-психологические; информационно-методические; социальный патронаж</t>
  </si>
  <si>
    <t>Приложение</t>
  </si>
  <si>
    <t>к постановлению мэрии</t>
  </si>
  <si>
    <t>№______от________2010 г.</t>
  </si>
  <si>
    <t>Руководитель департамента                                                                                                                                                                  С.В.Лысова</t>
  </si>
  <si>
    <t>Руководитель департамента                                                                                                                                                                             С.В.Лысова</t>
  </si>
  <si>
    <t>Руководитель департамента                                                                                                                                                                                                   С.В.Лысова</t>
  </si>
  <si>
    <t>66 964,29 тыс.руб.</t>
  </si>
  <si>
    <t>15 091,21 тыс.руб.</t>
  </si>
  <si>
    <t>14 376,87 тыс.руб.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</si>
</sst>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0" xfId="0" applyFont="1"/>
    <xf numFmtId="0" fontId="5" fillId="0" borderId="1" xfId="0" applyFont="1" applyBorder="1" applyAlignment="1">
      <alignment horizontal="center" vertical="top" wrapText="1"/>
    </xf>
    <xf numFmtId="1" fontId="1" fillId="0" borderId="0" xfId="0" applyNumberFormat="1" applyFont="1"/>
    <xf numFmtId="1" fontId="0" fillId="0" borderId="0" xfId="0" applyNumberFormat="1"/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4" fontId="1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0" xfId="0" applyNumberFormat="1" applyFont="1"/>
    <xf numFmtId="3" fontId="1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9" fillId="0" borderId="0" xfId="0" applyNumberFormat="1" applyFont="1"/>
    <xf numFmtId="0" fontId="1" fillId="0" borderId="0" xfId="0" applyFont="1" applyAlignment="1">
      <alignment vertical="top"/>
    </xf>
    <xf numFmtId="3" fontId="1" fillId="0" borderId="0" xfId="0" applyNumberFormat="1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0" fillId="0" borderId="0" xfId="0" applyFont="1" applyAlignment="1">
      <alignment vertical="center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3" fontId="1" fillId="0" borderId="0" xfId="0" applyNumberFormat="1" applyFont="1" applyAlignment="1">
      <alignment horizontal="left" vertical="top"/>
    </xf>
    <xf numFmtId="3" fontId="0" fillId="0" borderId="0" xfId="0" applyNumberFormat="1" applyAlignment="1"/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4"/>
  <sheetViews>
    <sheetView topLeftCell="A10" zoomScaleNormal="100" workbookViewId="0">
      <selection activeCell="H24" sqref="H24"/>
    </sheetView>
  </sheetViews>
  <sheetFormatPr defaultRowHeight="15"/>
  <cols>
    <col min="1" max="1" width="3" customWidth="1"/>
    <col min="2" max="2" width="14.42578125" customWidth="1"/>
    <col min="3" max="3" width="15.28515625" customWidth="1"/>
    <col min="4" max="4" width="10.140625" customWidth="1"/>
    <col min="5" max="7" width="7.28515625" customWidth="1"/>
    <col min="8" max="8" width="12.7109375" customWidth="1"/>
    <col min="9" max="9" width="14.28515625" customWidth="1"/>
    <col min="10" max="15" width="8.140625" customWidth="1"/>
    <col min="16" max="16" width="14" customWidth="1"/>
  </cols>
  <sheetData>
    <row r="1" spans="1:18" ht="49.5" customHeight="1">
      <c r="A1" s="41" t="s">
        <v>51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8">
      <c r="A2" s="1"/>
    </row>
    <row r="3" spans="1:18" ht="102.75" customHeight="1">
      <c r="A3" s="43" t="s">
        <v>0</v>
      </c>
      <c r="B3" s="43" t="s">
        <v>52</v>
      </c>
      <c r="C3" s="43" t="s">
        <v>1</v>
      </c>
      <c r="D3" s="43" t="s">
        <v>2</v>
      </c>
      <c r="E3" s="43" t="s">
        <v>3</v>
      </c>
      <c r="F3" s="44"/>
      <c r="G3" s="44"/>
      <c r="H3" s="43" t="s">
        <v>6</v>
      </c>
      <c r="I3" s="43" t="s">
        <v>7</v>
      </c>
      <c r="J3" s="43" t="s">
        <v>8</v>
      </c>
      <c r="K3" s="44"/>
      <c r="L3" s="44"/>
      <c r="M3" s="43" t="s">
        <v>53</v>
      </c>
      <c r="N3" s="44"/>
      <c r="O3" s="44"/>
      <c r="P3" s="1"/>
      <c r="Q3" s="1"/>
      <c r="R3" s="1"/>
    </row>
    <row r="4" spans="1:18" ht="30.75" customHeight="1">
      <c r="A4" s="43"/>
      <c r="B4" s="43"/>
      <c r="C4" s="43"/>
      <c r="D4" s="43"/>
      <c r="E4" s="20" t="s">
        <v>4</v>
      </c>
      <c r="F4" s="20" t="s">
        <v>5</v>
      </c>
      <c r="G4" s="20" t="s">
        <v>58</v>
      </c>
      <c r="H4" s="43"/>
      <c r="I4" s="43"/>
      <c r="J4" s="20" t="s">
        <v>4</v>
      </c>
      <c r="K4" s="20" t="s">
        <v>5</v>
      </c>
      <c r="L4" s="20" t="s">
        <v>58</v>
      </c>
      <c r="M4" s="20" t="s">
        <v>4</v>
      </c>
      <c r="N4" s="20" t="s">
        <v>5</v>
      </c>
      <c r="O4" s="20" t="s">
        <v>58</v>
      </c>
      <c r="P4" s="1"/>
      <c r="Q4" s="1"/>
      <c r="R4" s="1"/>
    </row>
    <row r="5" spans="1:18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  <c r="P5" s="1"/>
      <c r="Q5" s="1"/>
      <c r="R5" s="1"/>
    </row>
    <row r="6" spans="1:18" ht="93.75" customHeight="1">
      <c r="A6" s="6">
        <v>1</v>
      </c>
      <c r="B6" s="7" t="s">
        <v>23</v>
      </c>
      <c r="C6" s="7" t="s">
        <v>24</v>
      </c>
      <c r="D6" s="6" t="s">
        <v>50</v>
      </c>
      <c r="E6" s="30">
        <v>42000</v>
      </c>
      <c r="F6" s="30">
        <v>30000</v>
      </c>
      <c r="G6" s="30">
        <v>30000</v>
      </c>
      <c r="H6" s="6" t="s">
        <v>32</v>
      </c>
      <c r="I6" s="6" t="s">
        <v>34</v>
      </c>
      <c r="J6" s="27">
        <f t="shared" ref="J6:L12" si="0">M6/E6*1000</f>
        <v>138.76190476190476</v>
      </c>
      <c r="K6" s="27">
        <f t="shared" si="0"/>
        <v>29.233333333333334</v>
      </c>
      <c r="L6" s="28">
        <f t="shared" si="0"/>
        <v>29.233333333333334</v>
      </c>
      <c r="M6" s="21">
        <v>5828</v>
      </c>
      <c r="N6" s="21">
        <v>877</v>
      </c>
      <c r="O6" s="21">
        <v>877</v>
      </c>
      <c r="P6" s="1"/>
      <c r="Q6" s="1"/>
      <c r="R6" s="1"/>
    </row>
    <row r="7" spans="1:18" ht="124.5" customHeight="1">
      <c r="A7" s="6">
        <v>2</v>
      </c>
      <c r="B7" s="7" t="s">
        <v>25</v>
      </c>
      <c r="C7" s="7" t="s">
        <v>33</v>
      </c>
      <c r="D7" s="6" t="s">
        <v>50</v>
      </c>
      <c r="E7" s="30">
        <v>27900</v>
      </c>
      <c r="F7" s="30">
        <v>27900</v>
      </c>
      <c r="G7" s="30">
        <v>27900</v>
      </c>
      <c r="H7" s="6" t="s">
        <v>32</v>
      </c>
      <c r="I7" s="6" t="s">
        <v>35</v>
      </c>
      <c r="J7" s="27">
        <f t="shared" si="0"/>
        <v>248.51935483870966</v>
      </c>
      <c r="K7" s="27">
        <f t="shared" si="0"/>
        <v>36.021505376344081</v>
      </c>
      <c r="L7" s="28">
        <f t="shared" si="0"/>
        <v>36.021505376344081</v>
      </c>
      <c r="M7" s="21">
        <v>6933.69</v>
      </c>
      <c r="N7" s="21">
        <v>1005</v>
      </c>
      <c r="O7" s="21">
        <v>1005</v>
      </c>
      <c r="P7" s="1"/>
      <c r="Q7" s="1"/>
      <c r="R7" s="1"/>
    </row>
    <row r="8" spans="1:18" ht="120.75" customHeight="1">
      <c r="A8" s="6">
        <v>3</v>
      </c>
      <c r="B8" s="7" t="s">
        <v>26</v>
      </c>
      <c r="C8" s="7" t="s">
        <v>33</v>
      </c>
      <c r="D8" s="6" t="s">
        <v>50</v>
      </c>
      <c r="E8" s="30">
        <v>25000</v>
      </c>
      <c r="F8" s="30">
        <v>25000</v>
      </c>
      <c r="G8" s="30">
        <v>25000</v>
      </c>
      <c r="H8" s="6" t="s">
        <v>32</v>
      </c>
      <c r="I8" s="6" t="s">
        <v>35</v>
      </c>
      <c r="J8" s="27">
        <f t="shared" si="0"/>
        <v>218.53599999999997</v>
      </c>
      <c r="K8" s="27">
        <f t="shared" si="0"/>
        <v>30.8</v>
      </c>
      <c r="L8" s="28">
        <f t="shared" si="0"/>
        <v>30.8</v>
      </c>
      <c r="M8" s="21">
        <v>5463.4</v>
      </c>
      <c r="N8" s="21">
        <v>770</v>
      </c>
      <c r="O8" s="21">
        <v>770</v>
      </c>
      <c r="P8" s="1"/>
      <c r="Q8" s="1"/>
      <c r="R8" s="1"/>
    </row>
    <row r="9" spans="1:18" ht="121.5" customHeight="1">
      <c r="A9" s="6">
        <v>4</v>
      </c>
      <c r="B9" s="7" t="s">
        <v>27</v>
      </c>
      <c r="C9" s="7" t="s">
        <v>33</v>
      </c>
      <c r="D9" s="6" t="s">
        <v>50</v>
      </c>
      <c r="E9" s="30">
        <v>45000</v>
      </c>
      <c r="F9" s="30">
        <v>45000</v>
      </c>
      <c r="G9" s="30">
        <v>45000</v>
      </c>
      <c r="H9" s="6" t="s">
        <v>32</v>
      </c>
      <c r="I9" s="6" t="s">
        <v>35</v>
      </c>
      <c r="J9" s="27">
        <f t="shared" si="0"/>
        <v>132.26666666666668</v>
      </c>
      <c r="K9" s="27">
        <f t="shared" si="0"/>
        <v>17.488888888888891</v>
      </c>
      <c r="L9" s="28">
        <f t="shared" si="0"/>
        <v>17.488888888888891</v>
      </c>
      <c r="M9" s="21">
        <v>5952</v>
      </c>
      <c r="N9" s="21">
        <v>787</v>
      </c>
      <c r="O9" s="21">
        <v>787</v>
      </c>
      <c r="P9" s="1"/>
      <c r="Q9" s="1"/>
      <c r="R9" s="1"/>
    </row>
    <row r="10" spans="1:18" ht="131.25" customHeight="1">
      <c r="A10" s="6">
        <v>5</v>
      </c>
      <c r="B10" s="7" t="s">
        <v>36</v>
      </c>
      <c r="C10" s="7" t="s">
        <v>62</v>
      </c>
      <c r="D10" s="6" t="s">
        <v>50</v>
      </c>
      <c r="E10" s="30">
        <f>57112-1552</f>
        <v>55560</v>
      </c>
      <c r="F10" s="30">
        <f t="shared" ref="F10:G10" si="1">57112-1552</f>
        <v>55560</v>
      </c>
      <c r="G10" s="30">
        <f t="shared" si="1"/>
        <v>55560</v>
      </c>
      <c r="H10" s="11" t="s">
        <v>32</v>
      </c>
      <c r="I10" s="11" t="s">
        <v>37</v>
      </c>
      <c r="J10" s="32">
        <f t="shared" si="0"/>
        <v>342.87473002159822</v>
      </c>
      <c r="K10" s="32">
        <f t="shared" si="0"/>
        <v>43.574514038876892</v>
      </c>
      <c r="L10" s="32">
        <f t="shared" si="0"/>
        <v>43.574514038876892</v>
      </c>
      <c r="M10" s="22">
        <v>19050.12</v>
      </c>
      <c r="N10" s="22">
        <v>2421</v>
      </c>
      <c r="O10" s="22">
        <v>2421</v>
      </c>
      <c r="P10" s="1"/>
      <c r="Q10" s="1"/>
      <c r="R10" s="1"/>
    </row>
    <row r="11" spans="1:18" ht="124.5" customHeight="1">
      <c r="A11" s="6">
        <v>6</v>
      </c>
      <c r="B11" s="8" t="s">
        <v>38</v>
      </c>
      <c r="C11" s="7" t="s">
        <v>28</v>
      </c>
      <c r="D11" s="6" t="s">
        <v>30</v>
      </c>
      <c r="E11" s="31">
        <v>21900</v>
      </c>
      <c r="F11" s="31">
        <v>21900</v>
      </c>
      <c r="G11" s="31">
        <v>21900</v>
      </c>
      <c r="H11" s="6" t="s">
        <v>32</v>
      </c>
      <c r="I11" s="6" t="s">
        <v>40</v>
      </c>
      <c r="J11" s="27">
        <f t="shared" si="0"/>
        <v>756.66073059360724</v>
      </c>
      <c r="K11" s="27">
        <f t="shared" si="0"/>
        <v>101.82648401826485</v>
      </c>
      <c r="L11" s="28">
        <f t="shared" si="0"/>
        <v>101.82648401826485</v>
      </c>
      <c r="M11" s="21">
        <f>22009.87-5439</f>
        <v>16570.87</v>
      </c>
      <c r="N11" s="21">
        <v>2230</v>
      </c>
      <c r="O11" s="21">
        <v>2230</v>
      </c>
      <c r="P11" s="1"/>
      <c r="Q11" s="1"/>
      <c r="R11" s="1"/>
    </row>
    <row r="12" spans="1:18" ht="135" customHeight="1">
      <c r="A12" s="6">
        <v>7</v>
      </c>
      <c r="B12" s="7" t="s">
        <v>39</v>
      </c>
      <c r="C12" s="7" t="s">
        <v>29</v>
      </c>
      <c r="D12" s="6" t="s">
        <v>31</v>
      </c>
      <c r="E12" s="31">
        <v>21900</v>
      </c>
      <c r="F12" s="31">
        <v>21900</v>
      </c>
      <c r="G12" s="31">
        <v>21900</v>
      </c>
      <c r="H12" s="6" t="s">
        <v>32</v>
      </c>
      <c r="I12" s="6" t="s">
        <v>57</v>
      </c>
      <c r="J12" s="27">
        <f t="shared" si="0"/>
        <v>798.50273972602736</v>
      </c>
      <c r="K12" s="27">
        <f t="shared" si="0"/>
        <v>111.27853881278538</v>
      </c>
      <c r="L12" s="28">
        <f t="shared" si="0"/>
        <v>111.27853881278538</v>
      </c>
      <c r="M12" s="21">
        <f>22926.21-5439</f>
        <v>17487.21</v>
      </c>
      <c r="N12" s="21">
        <v>2437</v>
      </c>
      <c r="O12" s="21">
        <v>2437</v>
      </c>
      <c r="P12" s="1"/>
      <c r="Q12" s="1"/>
      <c r="R12" s="1"/>
    </row>
    <row r="13" spans="1:18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23"/>
      <c r="N13" s="1"/>
      <c r="O13" s="1"/>
      <c r="P13" s="23"/>
      <c r="Q13" s="1"/>
      <c r="R13" s="1"/>
    </row>
    <row r="14" spans="1:18">
      <c r="A14" s="1"/>
      <c r="B14" s="1"/>
      <c r="C14" s="1"/>
      <c r="D14" s="1"/>
      <c r="E14" s="1"/>
      <c r="F14" s="1"/>
      <c r="G14" s="1"/>
      <c r="H14" s="1"/>
      <c r="I14" s="1"/>
      <c r="J14" s="18"/>
      <c r="K14" s="1"/>
      <c r="L14" s="1"/>
      <c r="M14" s="23"/>
      <c r="N14" s="1"/>
      <c r="O14" s="1"/>
      <c r="P14" s="1"/>
      <c r="Q14" s="1"/>
      <c r="R14" s="1"/>
    </row>
    <row r="15" spans="1:18" ht="15.75">
      <c r="A15" s="38" t="s">
        <v>93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1"/>
      <c r="Q15" s="1"/>
      <c r="R15" s="1"/>
    </row>
    <row r="16" spans="1:18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>
      <c r="A17" s="1"/>
      <c r="B17" s="1"/>
      <c r="C17" s="1"/>
      <c r="D17" s="1"/>
      <c r="E17" s="1"/>
      <c r="F17" s="1"/>
      <c r="G17" s="1"/>
      <c r="H17" s="1"/>
      <c r="I17" s="23"/>
      <c r="J17" s="1"/>
      <c r="K17" s="1"/>
      <c r="L17" s="1"/>
      <c r="M17" s="1"/>
      <c r="N17" s="1"/>
      <c r="O17" s="1"/>
      <c r="P17" s="1"/>
      <c r="Q17" s="1"/>
      <c r="R17" s="1"/>
    </row>
    <row r="18" spans="1:18">
      <c r="A18" s="40"/>
      <c r="B18" s="40"/>
      <c r="C18" s="1"/>
      <c r="D18" s="1"/>
      <c r="E18" s="1"/>
      <c r="F18" s="1"/>
      <c r="G18" s="1"/>
      <c r="H18" s="1"/>
      <c r="I18" s="29"/>
      <c r="J18" s="1"/>
      <c r="K18" s="1"/>
      <c r="L18" s="1"/>
      <c r="M18" s="1"/>
      <c r="N18" s="1"/>
      <c r="O18" s="1"/>
      <c r="P18" s="1"/>
      <c r="Q18" s="1"/>
      <c r="R18" s="1"/>
    </row>
    <row r="19" spans="1:18">
      <c r="A19" s="40"/>
      <c r="B19" s="40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>
      <c r="A22" s="1"/>
      <c r="B22" s="1"/>
      <c r="C22" s="1"/>
      <c r="D22" s="1"/>
      <c r="E22" s="1"/>
      <c r="F22" s="1"/>
      <c r="G22" s="1"/>
      <c r="H22" s="1"/>
      <c r="I22" s="29"/>
      <c r="J22" s="1"/>
      <c r="K22" s="1"/>
      <c r="L22" s="1"/>
      <c r="M22" s="1"/>
      <c r="N22" s="1"/>
      <c r="O22" s="1"/>
      <c r="P22" s="1"/>
      <c r="Q22" s="1"/>
      <c r="R22" s="1"/>
    </row>
    <row r="23" spans="1:18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0"/>
      <c r="M23" s="1"/>
      <c r="N23" s="1"/>
      <c r="O23" s="1"/>
      <c r="P23" s="1"/>
      <c r="Q23" s="1"/>
      <c r="R23" s="1"/>
    </row>
    <row r="24" spans="1:18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</sheetData>
  <mergeCells count="13">
    <mergeCell ref="A15:O15"/>
    <mergeCell ref="A18:B18"/>
    <mergeCell ref="A19:B19"/>
    <mergeCell ref="A1:O1"/>
    <mergeCell ref="I3:I4"/>
    <mergeCell ref="J3:L3"/>
    <mergeCell ref="M3:O3"/>
    <mergeCell ref="A3:A4"/>
    <mergeCell ref="B3:B4"/>
    <mergeCell ref="C3:C4"/>
    <mergeCell ref="D3:D4"/>
    <mergeCell ref="E3:G3"/>
    <mergeCell ref="H3:H4"/>
  </mergeCells>
  <pageMargins left="0.78740157480314965" right="0.59055118110236227" top="0.35433070866141736" bottom="0.35433070866141736" header="0.31496062992125984" footer="0.31496062992125984"/>
  <pageSetup paperSize="9" scale="9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5"/>
  <sheetViews>
    <sheetView workbookViewId="0">
      <selection activeCell="L10" sqref="L10"/>
    </sheetView>
  </sheetViews>
  <sheetFormatPr defaultRowHeight="15"/>
  <cols>
    <col min="1" max="1" width="3.42578125" customWidth="1"/>
    <col min="2" max="2" width="6.7109375" customWidth="1"/>
    <col min="3" max="3" width="17.28515625" customWidth="1"/>
    <col min="4" max="4" width="14.85546875" customWidth="1"/>
    <col min="5" max="5" width="8.85546875" customWidth="1"/>
    <col min="6" max="11" width="8.5703125" customWidth="1"/>
    <col min="12" max="17" width="6" customWidth="1"/>
  </cols>
  <sheetData>
    <row r="1" spans="1:18" ht="39" customHeight="1">
      <c r="A1" s="41" t="s">
        <v>54</v>
      </c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7"/>
      <c r="P1" s="47"/>
      <c r="Q1" s="47"/>
    </row>
    <row r="2" spans="1:18">
      <c r="A2" s="1"/>
      <c r="B2" s="1"/>
    </row>
    <row r="3" spans="1:18">
      <c r="A3" s="43" t="s">
        <v>0</v>
      </c>
      <c r="B3" s="43" t="s">
        <v>9</v>
      </c>
      <c r="C3" s="43" t="s">
        <v>52</v>
      </c>
      <c r="D3" s="43" t="s">
        <v>1</v>
      </c>
      <c r="E3" s="43" t="s">
        <v>2</v>
      </c>
      <c r="F3" s="43" t="s">
        <v>8</v>
      </c>
      <c r="G3" s="48"/>
      <c r="H3" s="48"/>
      <c r="I3" s="43" t="s">
        <v>10</v>
      </c>
      <c r="J3" s="43"/>
      <c r="K3" s="43"/>
      <c r="L3" s="43"/>
      <c r="M3" s="43"/>
      <c r="N3" s="43"/>
      <c r="O3" s="43"/>
      <c r="P3" s="43"/>
      <c r="Q3" s="43"/>
    </row>
    <row r="4" spans="1:18" ht="103.5" customHeight="1">
      <c r="A4" s="48"/>
      <c r="B4" s="48"/>
      <c r="C4" s="48"/>
      <c r="D4" s="48"/>
      <c r="E4" s="48"/>
      <c r="F4" s="48"/>
      <c r="G4" s="48"/>
      <c r="H4" s="48"/>
      <c r="I4" s="43" t="s">
        <v>11</v>
      </c>
      <c r="J4" s="44"/>
      <c r="K4" s="44"/>
      <c r="L4" s="43" t="s">
        <v>12</v>
      </c>
      <c r="M4" s="44"/>
      <c r="N4" s="44"/>
      <c r="O4" s="43" t="s">
        <v>13</v>
      </c>
      <c r="P4" s="44"/>
      <c r="Q4" s="44"/>
    </row>
    <row r="5" spans="1:18" ht="30.75" customHeight="1">
      <c r="A5" s="48"/>
      <c r="B5" s="48"/>
      <c r="C5" s="48"/>
      <c r="D5" s="48"/>
      <c r="E5" s="48"/>
      <c r="F5" s="20" t="s">
        <v>4</v>
      </c>
      <c r="G5" s="20" t="s">
        <v>5</v>
      </c>
      <c r="H5" s="20" t="s">
        <v>58</v>
      </c>
      <c r="I5" s="20" t="s">
        <v>4</v>
      </c>
      <c r="J5" s="20" t="s">
        <v>5</v>
      </c>
      <c r="K5" s="20" t="s">
        <v>58</v>
      </c>
      <c r="L5" s="20" t="s">
        <v>4</v>
      </c>
      <c r="M5" s="20" t="s">
        <v>5</v>
      </c>
      <c r="N5" s="20" t="s">
        <v>58</v>
      </c>
      <c r="O5" s="20" t="s">
        <v>4</v>
      </c>
      <c r="P5" s="20" t="s">
        <v>5</v>
      </c>
      <c r="Q5" s="20" t="s">
        <v>58</v>
      </c>
    </row>
    <row r="6" spans="1:18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  <c r="Q6" s="2">
        <v>17</v>
      </c>
    </row>
    <row r="7" spans="1:18" ht="93.75" customHeight="1">
      <c r="A7" s="2">
        <v>1</v>
      </c>
      <c r="B7" s="6" t="s">
        <v>41</v>
      </c>
      <c r="C7" s="7" t="s">
        <v>23</v>
      </c>
      <c r="D7" s="7" t="s">
        <v>24</v>
      </c>
      <c r="E7" s="6" t="s">
        <v>50</v>
      </c>
      <c r="F7" s="24">
        <f>'Приложение 1'!J6</f>
        <v>138.76190476190476</v>
      </c>
      <c r="G7" s="24">
        <f>'Приложение 1'!K6</f>
        <v>29.233333333333334</v>
      </c>
      <c r="H7" s="24">
        <f>'Приложение 1'!L6</f>
        <v>29.233333333333334</v>
      </c>
      <c r="I7" s="24">
        <f>F7-L7-O7</f>
        <v>131.21428571428572</v>
      </c>
      <c r="J7" s="24">
        <f>G7-M7-P7</f>
        <v>29.233333333333334</v>
      </c>
      <c r="K7" s="24">
        <f>H7-N7-Q7</f>
        <v>29.233333333333334</v>
      </c>
      <c r="L7" s="24">
        <f>317000/'Приложение 3'!F7</f>
        <v>7.5476190476190474</v>
      </c>
      <c r="M7" s="9">
        <v>0</v>
      </c>
      <c r="N7" s="9">
        <v>0</v>
      </c>
      <c r="O7" s="9">
        <v>0</v>
      </c>
      <c r="P7" s="9">
        <v>0</v>
      </c>
      <c r="Q7" s="9">
        <v>0</v>
      </c>
    </row>
    <row r="8" spans="1:18" ht="121.5" customHeight="1">
      <c r="A8" s="2">
        <v>2</v>
      </c>
      <c r="B8" s="6" t="s">
        <v>41</v>
      </c>
      <c r="C8" s="7" t="s">
        <v>25</v>
      </c>
      <c r="D8" s="7" t="s">
        <v>33</v>
      </c>
      <c r="E8" s="6" t="s">
        <v>50</v>
      </c>
      <c r="F8" s="24">
        <f>'Приложение 1'!J7</f>
        <v>248.51935483870966</v>
      </c>
      <c r="G8" s="24">
        <f>'Приложение 1'!K7</f>
        <v>36.021505376344081</v>
      </c>
      <c r="H8" s="24">
        <f>'Приложение 1'!L7</f>
        <v>36.021505376344081</v>
      </c>
      <c r="I8" s="24">
        <f t="shared" ref="I8:I13" si="0">F8-L8-O8</f>
        <v>247.47992831541217</v>
      </c>
      <c r="J8" s="24">
        <f t="shared" ref="J8:J13" si="1">G8-M8-P8</f>
        <v>36.021505376344081</v>
      </c>
      <c r="K8" s="24">
        <f t="shared" ref="K8:K13" si="2">H8-N8-Q8</f>
        <v>36.021505376344081</v>
      </c>
      <c r="L8" s="24">
        <f>29000/'Приложение 3'!F8</f>
        <v>1.0394265232974911</v>
      </c>
      <c r="M8" s="9">
        <v>0</v>
      </c>
      <c r="N8" s="9">
        <v>0</v>
      </c>
      <c r="O8" s="9">
        <v>0</v>
      </c>
      <c r="P8" s="9">
        <v>0</v>
      </c>
      <c r="Q8" s="9">
        <v>0</v>
      </c>
    </row>
    <row r="9" spans="1:18" ht="121.5" customHeight="1">
      <c r="A9" s="2">
        <v>3</v>
      </c>
      <c r="B9" s="6" t="s">
        <v>41</v>
      </c>
      <c r="C9" s="7" t="s">
        <v>26</v>
      </c>
      <c r="D9" s="7" t="s">
        <v>33</v>
      </c>
      <c r="E9" s="6" t="s">
        <v>50</v>
      </c>
      <c r="F9" s="24">
        <f>'Приложение 1'!J8</f>
        <v>218.53599999999997</v>
      </c>
      <c r="G9" s="24">
        <f>'Приложение 1'!K8</f>
        <v>30.8</v>
      </c>
      <c r="H9" s="24">
        <f>'Приложение 1'!L8</f>
        <v>30.8</v>
      </c>
      <c r="I9" s="24">
        <f t="shared" si="0"/>
        <v>209.69599999999997</v>
      </c>
      <c r="J9" s="24">
        <f t="shared" si="1"/>
        <v>30.8</v>
      </c>
      <c r="K9" s="24">
        <f t="shared" si="2"/>
        <v>30.8</v>
      </c>
      <c r="L9" s="24">
        <f>221000/'Приложение 3'!F9</f>
        <v>8.84</v>
      </c>
      <c r="M9" s="9">
        <v>0</v>
      </c>
      <c r="N9" s="9">
        <v>0</v>
      </c>
      <c r="O9" s="9">
        <v>0</v>
      </c>
      <c r="P9" s="9">
        <v>0</v>
      </c>
      <c r="Q9" s="9">
        <v>0</v>
      </c>
    </row>
    <row r="10" spans="1:18" ht="120.75" customHeight="1">
      <c r="A10" s="2">
        <v>4</v>
      </c>
      <c r="B10" s="6" t="s">
        <v>41</v>
      </c>
      <c r="C10" s="7" t="s">
        <v>27</v>
      </c>
      <c r="D10" s="7" t="s">
        <v>33</v>
      </c>
      <c r="E10" s="6" t="s">
        <v>50</v>
      </c>
      <c r="F10" s="24">
        <f>'Приложение 1'!J9</f>
        <v>132.26666666666668</v>
      </c>
      <c r="G10" s="24">
        <f>'Приложение 1'!K9</f>
        <v>17.488888888888891</v>
      </c>
      <c r="H10" s="24">
        <f>'Приложение 1'!L9</f>
        <v>17.488888888888891</v>
      </c>
      <c r="I10" s="24">
        <f t="shared" si="0"/>
        <v>128.95555555555558</v>
      </c>
      <c r="J10" s="24">
        <f t="shared" si="1"/>
        <v>17.488888888888891</v>
      </c>
      <c r="K10" s="24">
        <f t="shared" si="2"/>
        <v>17.488888888888891</v>
      </c>
      <c r="L10" s="24">
        <f>149000/'Приложение 3'!F10</f>
        <v>3.3111111111111109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</row>
    <row r="11" spans="1:18" ht="132" customHeight="1">
      <c r="A11" s="2">
        <v>5</v>
      </c>
      <c r="B11" s="6" t="s">
        <v>41</v>
      </c>
      <c r="C11" s="7" t="s">
        <v>36</v>
      </c>
      <c r="D11" s="7" t="s">
        <v>62</v>
      </c>
      <c r="E11" s="6" t="s">
        <v>50</v>
      </c>
      <c r="F11" s="24">
        <f>'Приложение 1'!J10</f>
        <v>342.87473002159822</v>
      </c>
      <c r="G11" s="24">
        <f>'Приложение 1'!K10</f>
        <v>43.574514038876892</v>
      </c>
      <c r="H11" s="24">
        <f>'Приложение 1'!L10</f>
        <v>43.574514038876892</v>
      </c>
      <c r="I11" s="24">
        <f t="shared" si="0"/>
        <v>322.98632109431242</v>
      </c>
      <c r="J11" s="24">
        <f t="shared" si="1"/>
        <v>43.574514038876892</v>
      </c>
      <c r="K11" s="24">
        <f t="shared" si="2"/>
        <v>43.574514038876892</v>
      </c>
      <c r="L11" s="24">
        <f>1105000/'Приложение 3'!F11</f>
        <v>19.888408927285816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</row>
    <row r="12" spans="1:18" ht="120.75" customHeight="1">
      <c r="A12" s="2">
        <v>6</v>
      </c>
      <c r="B12" s="6" t="s">
        <v>41</v>
      </c>
      <c r="C12" s="8" t="s">
        <v>38</v>
      </c>
      <c r="D12" s="7" t="s">
        <v>28</v>
      </c>
      <c r="E12" s="6" t="s">
        <v>30</v>
      </c>
      <c r="F12" s="24">
        <f>'Приложение 1'!J11</f>
        <v>756.66073059360724</v>
      </c>
      <c r="G12" s="24">
        <f>'Приложение 1'!K11</f>
        <v>101.82648401826485</v>
      </c>
      <c r="H12" s="24">
        <f>'Приложение 1'!L11</f>
        <v>101.82648401826485</v>
      </c>
      <c r="I12" s="24">
        <f t="shared" si="0"/>
        <v>690.95296803652957</v>
      </c>
      <c r="J12" s="24">
        <f t="shared" si="1"/>
        <v>101.82648401826485</v>
      </c>
      <c r="K12" s="24">
        <f t="shared" si="2"/>
        <v>101.82648401826485</v>
      </c>
      <c r="L12" s="24">
        <f>1439000/'Приложение 3'!F12</f>
        <v>65.707762557077629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</row>
    <row r="13" spans="1:18" ht="71.25" customHeight="1">
      <c r="A13" s="2">
        <v>7</v>
      </c>
      <c r="B13" s="6" t="s">
        <v>41</v>
      </c>
      <c r="C13" s="7" t="s">
        <v>39</v>
      </c>
      <c r="D13" s="7" t="s">
        <v>29</v>
      </c>
      <c r="E13" s="6" t="s">
        <v>31</v>
      </c>
      <c r="F13" s="24">
        <f>'Приложение 1'!J12</f>
        <v>798.50273972602736</v>
      </c>
      <c r="G13" s="24">
        <f>'Приложение 1'!K12</f>
        <v>111.27853881278538</v>
      </c>
      <c r="H13" s="24">
        <f>'Приложение 1'!L12</f>
        <v>111.27853881278538</v>
      </c>
      <c r="I13" s="24">
        <f t="shared" si="0"/>
        <v>704.0552511415525</v>
      </c>
      <c r="J13" s="24">
        <f t="shared" si="1"/>
        <v>111.27853881278538</v>
      </c>
      <c r="K13" s="24">
        <f t="shared" si="2"/>
        <v>111.27853881278538</v>
      </c>
      <c r="L13" s="24">
        <f>2068400/'Приложение 3'!F13</f>
        <v>94.447488584474883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</row>
    <row r="14" spans="1:18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>
      <c r="A15" s="1"/>
      <c r="B15" s="1"/>
      <c r="C15" s="1"/>
      <c r="D15" s="1"/>
      <c r="E15" s="1"/>
      <c r="F15" s="18"/>
      <c r="G15" s="1"/>
      <c r="H15" s="1"/>
      <c r="I15" s="18"/>
      <c r="J15" s="1"/>
      <c r="K15" s="1"/>
      <c r="L15" s="18"/>
      <c r="M15" s="1"/>
      <c r="N15" s="1"/>
      <c r="O15" s="18"/>
      <c r="P15" s="1"/>
      <c r="Q15" s="1"/>
      <c r="R15" s="19"/>
    </row>
    <row r="16" spans="1:18" ht="15.75">
      <c r="A16" s="45" t="s">
        <v>94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</row>
    <row r="17" spans="1:17">
      <c r="A17" s="1"/>
      <c r="B17" s="1"/>
      <c r="C17" s="1"/>
      <c r="D17" s="1"/>
      <c r="E17" s="1"/>
      <c r="F17" s="1"/>
      <c r="G17" s="1"/>
      <c r="H17" s="1"/>
      <c r="I17" s="1"/>
      <c r="J17" s="18"/>
      <c r="K17" s="1"/>
      <c r="L17" s="1"/>
      <c r="M17" s="1"/>
      <c r="N17" s="1"/>
      <c r="O17" s="1"/>
      <c r="P17" s="1"/>
      <c r="Q17" s="1"/>
    </row>
    <row r="18" spans="1:17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>
      <c r="A23" s="40"/>
      <c r="B23" s="40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>
      <c r="A24" s="40"/>
      <c r="B24" s="40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1:17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1:17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1:17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1:17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1:17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1:17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1:17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1:17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1:17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</sheetData>
  <mergeCells count="14">
    <mergeCell ref="A24:B24"/>
    <mergeCell ref="A16:Q16"/>
    <mergeCell ref="A23:B23"/>
    <mergeCell ref="A1:Q1"/>
    <mergeCell ref="O4:Q4"/>
    <mergeCell ref="I3:Q3"/>
    <mergeCell ref="A3:A5"/>
    <mergeCell ref="B3:B5"/>
    <mergeCell ref="C3:C5"/>
    <mergeCell ref="D3:D5"/>
    <mergeCell ref="E3:E5"/>
    <mergeCell ref="F3:H4"/>
    <mergeCell ref="I4:K4"/>
    <mergeCell ref="L4:N4"/>
  </mergeCells>
  <pageMargins left="0.78740157480314965" right="0.59055118110236227" top="0.47244094488188981" bottom="0.47244094488188981" header="0.31496062992125984" footer="0.31496062992125984"/>
  <pageSetup paperSize="9" scale="87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45"/>
  <sheetViews>
    <sheetView workbookViewId="0">
      <selection activeCell="J12" sqref="J12"/>
    </sheetView>
  </sheetViews>
  <sheetFormatPr defaultRowHeight="15"/>
  <cols>
    <col min="1" max="1" width="3" customWidth="1"/>
    <col min="2" max="2" width="7.42578125" customWidth="1"/>
    <col min="3" max="3" width="17.28515625" customWidth="1"/>
    <col min="4" max="4" width="15.28515625" customWidth="1"/>
    <col min="5" max="5" width="9" customWidth="1"/>
    <col min="6" max="8" width="6.7109375" customWidth="1"/>
    <col min="9" max="14" width="8.42578125" customWidth="1"/>
    <col min="15" max="15" width="6.7109375" customWidth="1"/>
    <col min="16" max="16" width="4.140625" customWidth="1"/>
    <col min="17" max="17" width="4.42578125" customWidth="1"/>
    <col min="18" max="20" width="4.28515625" customWidth="1"/>
  </cols>
  <sheetData>
    <row r="1" spans="1:20" ht="47.25" customHeight="1">
      <c r="A1" s="41" t="s">
        <v>55</v>
      </c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7"/>
      <c r="S1" s="47"/>
      <c r="T1" s="47"/>
    </row>
    <row r="2" spans="1:20">
      <c r="A2" s="1"/>
      <c r="B2" s="1"/>
    </row>
    <row r="3" spans="1:20">
      <c r="A3" s="43" t="s">
        <v>0</v>
      </c>
      <c r="B3" s="43" t="s">
        <v>9</v>
      </c>
      <c r="C3" s="43" t="s">
        <v>52</v>
      </c>
      <c r="D3" s="43" t="s">
        <v>1</v>
      </c>
      <c r="E3" s="43" t="s">
        <v>2</v>
      </c>
      <c r="F3" s="43" t="s">
        <v>14</v>
      </c>
      <c r="G3" s="48"/>
      <c r="H3" s="48"/>
      <c r="I3" s="43" t="s">
        <v>56</v>
      </c>
      <c r="J3" s="48"/>
      <c r="K3" s="48"/>
      <c r="L3" s="43" t="s">
        <v>10</v>
      </c>
      <c r="M3" s="43"/>
      <c r="N3" s="43"/>
      <c r="O3" s="43"/>
      <c r="P3" s="43"/>
      <c r="Q3" s="43"/>
      <c r="R3" s="43"/>
      <c r="S3" s="43"/>
      <c r="T3" s="43"/>
    </row>
    <row r="4" spans="1:20" ht="151.5" customHeight="1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3" t="s">
        <v>11</v>
      </c>
      <c r="M4" s="44"/>
      <c r="N4" s="44"/>
      <c r="O4" s="43" t="s">
        <v>12</v>
      </c>
      <c r="P4" s="44"/>
      <c r="Q4" s="44"/>
      <c r="R4" s="43" t="s">
        <v>13</v>
      </c>
      <c r="S4" s="44"/>
      <c r="T4" s="44"/>
    </row>
    <row r="5" spans="1:20" ht="43.5" customHeight="1">
      <c r="A5" s="48"/>
      <c r="B5" s="48"/>
      <c r="C5" s="48"/>
      <c r="D5" s="48"/>
      <c r="E5" s="48"/>
      <c r="F5" s="20" t="s">
        <v>4</v>
      </c>
      <c r="G5" s="20" t="s">
        <v>5</v>
      </c>
      <c r="H5" s="20" t="s">
        <v>58</v>
      </c>
      <c r="I5" s="20" t="s">
        <v>4</v>
      </c>
      <c r="J5" s="20" t="s">
        <v>5</v>
      </c>
      <c r="K5" s="20" t="s">
        <v>58</v>
      </c>
      <c r="L5" s="20" t="s">
        <v>4</v>
      </c>
      <c r="M5" s="20" t="s">
        <v>5</v>
      </c>
      <c r="N5" s="20" t="s">
        <v>58</v>
      </c>
      <c r="O5" s="20" t="s">
        <v>4</v>
      </c>
      <c r="P5" s="20" t="s">
        <v>5</v>
      </c>
      <c r="Q5" s="20" t="s">
        <v>58</v>
      </c>
      <c r="R5" s="20" t="s">
        <v>4</v>
      </c>
      <c r="S5" s="20" t="s">
        <v>5</v>
      </c>
      <c r="T5" s="20" t="s">
        <v>58</v>
      </c>
    </row>
    <row r="6" spans="1:20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  <c r="Q6" s="2">
        <v>17</v>
      </c>
      <c r="R6" s="2">
        <v>18</v>
      </c>
      <c r="S6" s="2">
        <v>19</v>
      </c>
      <c r="T6" s="2">
        <v>20</v>
      </c>
    </row>
    <row r="7" spans="1:20" ht="90.75" customHeight="1">
      <c r="A7" s="2">
        <v>1</v>
      </c>
      <c r="B7" s="6" t="s">
        <v>41</v>
      </c>
      <c r="C7" s="7" t="s">
        <v>23</v>
      </c>
      <c r="D7" s="7" t="s">
        <v>24</v>
      </c>
      <c r="E7" s="6" t="s">
        <v>50</v>
      </c>
      <c r="F7" s="33">
        <f>'Приложение 1'!E6</f>
        <v>42000</v>
      </c>
      <c r="G7" s="33">
        <f>'Приложение 1'!F6</f>
        <v>30000</v>
      </c>
      <c r="H7" s="33">
        <f>'Приложение 1'!G6</f>
        <v>30000</v>
      </c>
      <c r="I7" s="24">
        <f>'Приложение 1'!M6</f>
        <v>5828</v>
      </c>
      <c r="J7" s="24">
        <f>'Приложение 1'!N6</f>
        <v>877</v>
      </c>
      <c r="K7" s="24">
        <f>'Приложение 1'!O6</f>
        <v>877</v>
      </c>
      <c r="L7" s="24">
        <f>I7-O7-R7</f>
        <v>5511</v>
      </c>
      <c r="M7" s="24">
        <f>J7-P7-S7</f>
        <v>877</v>
      </c>
      <c r="N7" s="24">
        <f>K7-Q7-T7</f>
        <v>877</v>
      </c>
      <c r="O7" s="24">
        <v>317</v>
      </c>
      <c r="P7" s="2">
        <v>0</v>
      </c>
      <c r="Q7" s="2">
        <v>0</v>
      </c>
      <c r="R7" s="2">
        <v>0</v>
      </c>
      <c r="S7" s="2">
        <v>0</v>
      </c>
      <c r="T7" s="2">
        <v>0</v>
      </c>
    </row>
    <row r="8" spans="1:20" ht="118.5" customHeight="1">
      <c r="A8" s="2">
        <v>2</v>
      </c>
      <c r="B8" s="6" t="s">
        <v>41</v>
      </c>
      <c r="C8" s="7" t="s">
        <v>25</v>
      </c>
      <c r="D8" s="7" t="s">
        <v>33</v>
      </c>
      <c r="E8" s="6" t="s">
        <v>50</v>
      </c>
      <c r="F8" s="33">
        <f>'Приложение 1'!E7</f>
        <v>27900</v>
      </c>
      <c r="G8" s="33">
        <f>'Приложение 1'!F7</f>
        <v>27900</v>
      </c>
      <c r="H8" s="33">
        <f>'Приложение 1'!G7</f>
        <v>27900</v>
      </c>
      <c r="I8" s="24">
        <f>'Приложение 1'!M7</f>
        <v>6933.69</v>
      </c>
      <c r="J8" s="24">
        <f>'Приложение 1'!N7</f>
        <v>1005</v>
      </c>
      <c r="K8" s="24">
        <f>'Приложение 1'!O7</f>
        <v>1005</v>
      </c>
      <c r="L8" s="24">
        <f t="shared" ref="L8:L12" si="0">I8-O8-R8</f>
        <v>6904.69</v>
      </c>
      <c r="M8" s="24">
        <f t="shared" ref="M8:M13" si="1">J8-P8-S8</f>
        <v>1005</v>
      </c>
      <c r="N8" s="24">
        <f t="shared" ref="N8:N13" si="2">K8-Q8-T8</f>
        <v>1005</v>
      </c>
      <c r="O8" s="24">
        <v>29</v>
      </c>
      <c r="P8" s="2">
        <v>0</v>
      </c>
      <c r="Q8" s="2">
        <v>0</v>
      </c>
      <c r="R8" s="2">
        <v>0</v>
      </c>
      <c r="S8" s="2">
        <v>0</v>
      </c>
      <c r="T8" s="2">
        <v>0</v>
      </c>
    </row>
    <row r="9" spans="1:20" ht="123.75" customHeight="1">
      <c r="A9" s="2">
        <v>3</v>
      </c>
      <c r="B9" s="6" t="s">
        <v>41</v>
      </c>
      <c r="C9" s="7" t="s">
        <v>26</v>
      </c>
      <c r="D9" s="7" t="s">
        <v>33</v>
      </c>
      <c r="E9" s="6" t="s">
        <v>50</v>
      </c>
      <c r="F9" s="33">
        <f>'Приложение 1'!E8</f>
        <v>25000</v>
      </c>
      <c r="G9" s="33">
        <f>'Приложение 1'!F8</f>
        <v>25000</v>
      </c>
      <c r="H9" s="33">
        <f>'Приложение 1'!G8</f>
        <v>25000</v>
      </c>
      <c r="I9" s="24">
        <f>'Приложение 1'!M8</f>
        <v>5463.4</v>
      </c>
      <c r="J9" s="24">
        <f>'Приложение 1'!N8</f>
        <v>770</v>
      </c>
      <c r="K9" s="24">
        <f>'Приложение 1'!O8</f>
        <v>770</v>
      </c>
      <c r="L9" s="24">
        <f t="shared" si="0"/>
        <v>5242.3999999999996</v>
      </c>
      <c r="M9" s="24">
        <f t="shared" si="1"/>
        <v>770</v>
      </c>
      <c r="N9" s="24">
        <f t="shared" si="2"/>
        <v>770</v>
      </c>
      <c r="O9" s="24">
        <v>221</v>
      </c>
      <c r="P9" s="2">
        <v>0</v>
      </c>
      <c r="Q9" s="2">
        <v>0</v>
      </c>
      <c r="R9" s="2">
        <v>0</v>
      </c>
      <c r="S9" s="2">
        <v>0</v>
      </c>
      <c r="T9" s="2">
        <v>0</v>
      </c>
    </row>
    <row r="10" spans="1:20" ht="122.25" customHeight="1">
      <c r="A10" s="2">
        <v>4</v>
      </c>
      <c r="B10" s="6" t="s">
        <v>41</v>
      </c>
      <c r="C10" s="7" t="s">
        <v>27</v>
      </c>
      <c r="D10" s="7" t="s">
        <v>33</v>
      </c>
      <c r="E10" s="6" t="s">
        <v>50</v>
      </c>
      <c r="F10" s="33">
        <f>'Приложение 1'!E9</f>
        <v>45000</v>
      </c>
      <c r="G10" s="33">
        <f>'Приложение 1'!F9</f>
        <v>45000</v>
      </c>
      <c r="H10" s="33">
        <f>'Приложение 1'!G9</f>
        <v>45000</v>
      </c>
      <c r="I10" s="24">
        <f>'Приложение 1'!M9</f>
        <v>5952</v>
      </c>
      <c r="J10" s="24">
        <f>'Приложение 1'!N9</f>
        <v>787</v>
      </c>
      <c r="K10" s="24">
        <f>'Приложение 1'!O9</f>
        <v>787</v>
      </c>
      <c r="L10" s="24">
        <f t="shared" si="0"/>
        <v>5803</v>
      </c>
      <c r="M10" s="24">
        <f t="shared" si="1"/>
        <v>787</v>
      </c>
      <c r="N10" s="24">
        <f t="shared" si="2"/>
        <v>787</v>
      </c>
      <c r="O10" s="24">
        <v>149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</row>
    <row r="11" spans="1:20" ht="131.25" customHeight="1">
      <c r="A11" s="2">
        <v>5</v>
      </c>
      <c r="B11" s="6" t="s">
        <v>41</v>
      </c>
      <c r="C11" s="7" t="s">
        <v>36</v>
      </c>
      <c r="D11" s="7" t="s">
        <v>62</v>
      </c>
      <c r="E11" s="6" t="s">
        <v>50</v>
      </c>
      <c r="F11" s="33">
        <f>'Приложение 1'!E10</f>
        <v>55560</v>
      </c>
      <c r="G11" s="33">
        <f>'Приложение 1'!F10</f>
        <v>55560</v>
      </c>
      <c r="H11" s="33">
        <f>'Приложение 1'!G10</f>
        <v>55560</v>
      </c>
      <c r="I11" s="24">
        <f>'Приложение 1'!M10</f>
        <v>19050.12</v>
      </c>
      <c r="J11" s="24">
        <f>'Приложение 1'!N10</f>
        <v>2421</v>
      </c>
      <c r="K11" s="24">
        <f>'Приложение 1'!O10</f>
        <v>2421</v>
      </c>
      <c r="L11" s="24">
        <f t="shared" si="0"/>
        <v>17945.12</v>
      </c>
      <c r="M11" s="24">
        <f t="shared" si="1"/>
        <v>2421</v>
      </c>
      <c r="N11" s="24">
        <f t="shared" si="2"/>
        <v>2421</v>
      </c>
      <c r="O11" s="24">
        <v>1105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</row>
    <row r="12" spans="1:20" ht="122.25" customHeight="1">
      <c r="A12" s="2">
        <v>6</v>
      </c>
      <c r="B12" s="6" t="s">
        <v>41</v>
      </c>
      <c r="C12" s="8" t="s">
        <v>38</v>
      </c>
      <c r="D12" s="7" t="s">
        <v>28</v>
      </c>
      <c r="E12" s="6" t="s">
        <v>30</v>
      </c>
      <c r="F12" s="33">
        <f>'Приложение 1'!E11</f>
        <v>21900</v>
      </c>
      <c r="G12" s="33">
        <f>'Приложение 1'!F11</f>
        <v>21900</v>
      </c>
      <c r="H12" s="33">
        <f>'Приложение 1'!G11</f>
        <v>21900</v>
      </c>
      <c r="I12" s="24">
        <f>'Приложение 1'!M11</f>
        <v>16570.87</v>
      </c>
      <c r="J12" s="24">
        <f>'Приложение 1'!N11</f>
        <v>2230</v>
      </c>
      <c r="K12" s="24">
        <f>'Приложение 1'!O11</f>
        <v>2230</v>
      </c>
      <c r="L12" s="24">
        <f t="shared" si="0"/>
        <v>15131.869999999999</v>
      </c>
      <c r="M12" s="24">
        <f t="shared" si="1"/>
        <v>2230</v>
      </c>
      <c r="N12" s="24">
        <f t="shared" si="2"/>
        <v>2230</v>
      </c>
      <c r="O12" s="24">
        <v>1439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</row>
    <row r="13" spans="1:20" ht="69" customHeight="1">
      <c r="A13" s="2">
        <v>7</v>
      </c>
      <c r="B13" s="6" t="s">
        <v>41</v>
      </c>
      <c r="C13" s="7" t="s">
        <v>39</v>
      </c>
      <c r="D13" s="7" t="s">
        <v>29</v>
      </c>
      <c r="E13" s="6" t="s">
        <v>31</v>
      </c>
      <c r="F13" s="33">
        <f>'Приложение 1'!E12</f>
        <v>21900</v>
      </c>
      <c r="G13" s="33">
        <f>'Приложение 1'!F12</f>
        <v>21900</v>
      </c>
      <c r="H13" s="33">
        <f>'Приложение 1'!G12</f>
        <v>21900</v>
      </c>
      <c r="I13" s="24">
        <f>'Приложение 1'!M12</f>
        <v>17487.21</v>
      </c>
      <c r="J13" s="24">
        <f>'Приложение 1'!N12</f>
        <v>2437</v>
      </c>
      <c r="K13" s="24">
        <f>'Приложение 1'!O12</f>
        <v>2437</v>
      </c>
      <c r="L13" s="24">
        <f>I13-O13-R13</f>
        <v>15418.81</v>
      </c>
      <c r="M13" s="24">
        <f t="shared" si="1"/>
        <v>2437</v>
      </c>
      <c r="N13" s="24">
        <f t="shared" si="2"/>
        <v>2437</v>
      </c>
      <c r="O13" s="24">
        <v>2068.4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</row>
    <row r="14" spans="1:20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23"/>
      <c r="N14" s="1"/>
      <c r="O14" s="1"/>
      <c r="P14" s="1"/>
      <c r="Q14" s="1"/>
      <c r="R14" s="1"/>
      <c r="S14" s="1"/>
      <c r="T14" s="1"/>
    </row>
    <row r="15" spans="1:20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3"/>
      <c r="O15" s="1"/>
      <c r="P15" s="1"/>
      <c r="Q15" s="1"/>
      <c r="R15" s="1"/>
      <c r="S15" s="1"/>
      <c r="T15" s="1"/>
    </row>
    <row r="16" spans="1:20" ht="15.75">
      <c r="A16" s="45" t="s">
        <v>95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47"/>
      <c r="V17" s="47"/>
    </row>
    <row r="18" spans="1:22">
      <c r="A18" s="40"/>
      <c r="B18" s="40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47"/>
      <c r="V18" s="47"/>
    </row>
    <row r="19" spans="1:22">
      <c r="A19" s="40"/>
      <c r="B19" s="40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2">
      <c r="A21" s="1"/>
      <c r="B21" s="1"/>
      <c r="C21" s="1"/>
      <c r="D21" s="1"/>
      <c r="E21" s="23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1:20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1:20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1:20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1:20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1:20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1:20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1:20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1:20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1:20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1:20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1:20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1:20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1:20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1:20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1:20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1:20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1:20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1:20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1:20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1:2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1:20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1:20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1:20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1:20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spans="1:20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</sheetData>
  <mergeCells count="17">
    <mergeCell ref="A18:B18"/>
    <mergeCell ref="A19:B19"/>
    <mergeCell ref="U17:V17"/>
    <mergeCell ref="U18:V18"/>
    <mergeCell ref="R4:T4"/>
    <mergeCell ref="F3:H4"/>
    <mergeCell ref="A16:T16"/>
    <mergeCell ref="A1:T1"/>
    <mergeCell ref="A3:A5"/>
    <mergeCell ref="B3:B5"/>
    <mergeCell ref="C3:C5"/>
    <mergeCell ref="D3:D5"/>
    <mergeCell ref="E3:E5"/>
    <mergeCell ref="I3:K4"/>
    <mergeCell ref="L3:T3"/>
    <mergeCell ref="L4:N4"/>
    <mergeCell ref="O4:Q4"/>
  </mergeCells>
  <pageMargins left="0.78740157480314965" right="0.59055118110236227" top="0.35433070866141736" bottom="0.35433070866141736" header="0.31496062992125984" footer="0.31496062992125984"/>
  <pageSetup paperSize="9" scale="77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O147"/>
  <sheetViews>
    <sheetView tabSelected="1" topLeftCell="A14" zoomScale="110" zoomScaleNormal="110" workbookViewId="0">
      <selection activeCell="G35" sqref="G35"/>
    </sheetView>
  </sheetViews>
  <sheetFormatPr defaultRowHeight="15"/>
  <cols>
    <col min="1" max="1" width="6.5703125" customWidth="1"/>
    <col min="2" max="2" width="12.5703125" customWidth="1"/>
    <col min="3" max="3" width="13.140625" customWidth="1"/>
    <col min="4" max="4" width="8.140625" customWidth="1"/>
    <col min="5" max="6" width="12.85546875" customWidth="1"/>
    <col min="7" max="7" width="17.5703125" customWidth="1"/>
    <col min="8" max="8" width="9" customWidth="1"/>
    <col min="9" max="10" width="12.42578125" customWidth="1"/>
    <col min="11" max="11" width="12.85546875" customWidth="1"/>
    <col min="12" max="12" width="11.42578125" customWidth="1"/>
  </cols>
  <sheetData>
    <row r="1" spans="1:15" ht="15" customHeight="1">
      <c r="J1" s="60" t="s">
        <v>90</v>
      </c>
      <c r="K1" s="60"/>
      <c r="L1" s="60"/>
    </row>
    <row r="2" spans="1:15" ht="15" customHeight="1">
      <c r="J2" s="60" t="s">
        <v>91</v>
      </c>
      <c r="K2" s="60"/>
      <c r="L2" s="60"/>
    </row>
    <row r="3" spans="1:15" ht="15" customHeight="1">
      <c r="J3" s="60" t="s">
        <v>63</v>
      </c>
      <c r="K3" s="60"/>
      <c r="L3" s="60"/>
    </row>
    <row r="4" spans="1:15" ht="15" customHeight="1">
      <c r="J4" s="61" t="s">
        <v>92</v>
      </c>
      <c r="K4" s="61"/>
      <c r="L4" s="61"/>
    </row>
    <row r="5" spans="1:15" ht="30" customHeight="1">
      <c r="A5" s="62" t="s">
        <v>74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15" ht="12.75" customHeight="1">
      <c r="A6" s="1"/>
    </row>
    <row r="7" spans="1:15" ht="99.75" customHeight="1">
      <c r="A7" s="54" t="s">
        <v>15</v>
      </c>
      <c r="B7" s="54" t="s">
        <v>16</v>
      </c>
      <c r="C7" s="54" t="s">
        <v>1</v>
      </c>
      <c r="D7" s="54" t="s">
        <v>2</v>
      </c>
      <c r="E7" s="54" t="s">
        <v>17</v>
      </c>
      <c r="F7" s="55" t="s">
        <v>18</v>
      </c>
      <c r="G7" s="56"/>
      <c r="H7" s="56"/>
      <c r="I7" s="57"/>
      <c r="J7" s="54" t="s">
        <v>20</v>
      </c>
      <c r="K7" s="58" t="s">
        <v>21</v>
      </c>
      <c r="L7" s="58" t="s">
        <v>22</v>
      </c>
      <c r="M7" s="1"/>
      <c r="N7" s="1"/>
      <c r="O7" s="1"/>
    </row>
    <row r="8" spans="1:15" ht="226.5" customHeight="1">
      <c r="A8" s="54"/>
      <c r="B8" s="54"/>
      <c r="C8" s="54"/>
      <c r="D8" s="54"/>
      <c r="E8" s="54"/>
      <c r="F8" s="26" t="s">
        <v>59</v>
      </c>
      <c r="G8" s="17" t="s">
        <v>49</v>
      </c>
      <c r="H8" s="26" t="s">
        <v>60</v>
      </c>
      <c r="I8" s="5" t="s">
        <v>19</v>
      </c>
      <c r="J8" s="54"/>
      <c r="K8" s="59"/>
      <c r="L8" s="59"/>
      <c r="M8" s="1"/>
      <c r="N8" s="1"/>
      <c r="O8" s="4"/>
    </row>
    <row r="9" spans="1:1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1"/>
      <c r="N9" s="1"/>
      <c r="O9" s="1"/>
    </row>
    <row r="10" spans="1:15" ht="105" customHeight="1">
      <c r="A10" s="3" t="s">
        <v>76</v>
      </c>
      <c r="B10" s="12" t="s">
        <v>23</v>
      </c>
      <c r="C10" s="12" t="s">
        <v>88</v>
      </c>
      <c r="D10" s="13" t="s">
        <v>50</v>
      </c>
      <c r="E10" s="13" t="s">
        <v>34</v>
      </c>
      <c r="F10" s="3">
        <f>'Приложение 1'!E6</f>
        <v>42000</v>
      </c>
      <c r="G10" s="25">
        <f>'Приложение 1'!J6</f>
        <v>138.76190476190476</v>
      </c>
      <c r="H10" s="34">
        <f>'Приложение 1'!M6</f>
        <v>5828</v>
      </c>
      <c r="I10" s="13" t="s">
        <v>42</v>
      </c>
      <c r="J10" s="13" t="s">
        <v>47</v>
      </c>
      <c r="K10" s="13" t="s">
        <v>48</v>
      </c>
      <c r="L10" s="13" t="s">
        <v>46</v>
      </c>
      <c r="M10" s="23"/>
      <c r="N10" s="1"/>
      <c r="O10" s="1"/>
    </row>
    <row r="11" spans="1:15" ht="103.5" customHeight="1">
      <c r="A11" s="3" t="s">
        <v>77</v>
      </c>
      <c r="B11" s="12" t="s">
        <v>25</v>
      </c>
      <c r="C11" s="12" t="s">
        <v>89</v>
      </c>
      <c r="D11" s="13" t="s">
        <v>50</v>
      </c>
      <c r="E11" s="13" t="s">
        <v>35</v>
      </c>
      <c r="F11" s="3">
        <f>'Приложение 1'!E7</f>
        <v>27900</v>
      </c>
      <c r="G11" s="25">
        <f>'Приложение 1'!J7</f>
        <v>248.51935483870966</v>
      </c>
      <c r="H11" s="34">
        <f>'Приложение 1'!M7</f>
        <v>6933.69</v>
      </c>
      <c r="I11" s="13" t="s">
        <v>42</v>
      </c>
      <c r="J11" s="13" t="s">
        <v>47</v>
      </c>
      <c r="K11" s="13" t="s">
        <v>48</v>
      </c>
      <c r="L11" s="13" t="s">
        <v>46</v>
      </c>
      <c r="M11" s="23"/>
      <c r="N11" s="1"/>
      <c r="O11" s="1"/>
    </row>
    <row r="12" spans="1:15" ht="105" customHeight="1">
      <c r="A12" s="3" t="s">
        <v>78</v>
      </c>
      <c r="B12" s="12" t="s">
        <v>26</v>
      </c>
      <c r="C12" s="12" t="s">
        <v>89</v>
      </c>
      <c r="D12" s="13" t="s">
        <v>50</v>
      </c>
      <c r="E12" s="13" t="s">
        <v>35</v>
      </c>
      <c r="F12" s="3">
        <f>'Приложение 1'!E8</f>
        <v>25000</v>
      </c>
      <c r="G12" s="25">
        <f>'Приложение 1'!J8</f>
        <v>218.53599999999997</v>
      </c>
      <c r="H12" s="34">
        <f>'Приложение 1'!M8</f>
        <v>5463.4</v>
      </c>
      <c r="I12" s="13" t="s">
        <v>42</v>
      </c>
      <c r="J12" s="13" t="s">
        <v>47</v>
      </c>
      <c r="K12" s="13" t="s">
        <v>48</v>
      </c>
      <c r="L12" s="13" t="s">
        <v>46</v>
      </c>
      <c r="M12" s="23"/>
      <c r="N12" s="1"/>
      <c r="O12" s="1"/>
    </row>
    <row r="13" spans="1:15" ht="105" customHeight="1">
      <c r="A13" s="3" t="s">
        <v>79</v>
      </c>
      <c r="B13" s="12" t="s">
        <v>27</v>
      </c>
      <c r="C13" s="12" t="s">
        <v>89</v>
      </c>
      <c r="D13" s="13" t="s">
        <v>50</v>
      </c>
      <c r="E13" s="13" t="s">
        <v>35</v>
      </c>
      <c r="F13" s="3">
        <f>'Приложение 1'!E9</f>
        <v>45000</v>
      </c>
      <c r="G13" s="25">
        <f>'Приложение 1'!J9</f>
        <v>132.26666666666668</v>
      </c>
      <c r="H13" s="34">
        <f>'Приложение 1'!M9</f>
        <v>5952</v>
      </c>
      <c r="I13" s="13" t="s">
        <v>42</v>
      </c>
      <c r="J13" s="13" t="s">
        <v>47</v>
      </c>
      <c r="K13" s="13" t="s">
        <v>48</v>
      </c>
      <c r="L13" s="13" t="s">
        <v>46</v>
      </c>
      <c r="M13" s="23"/>
      <c r="N13" s="1"/>
      <c r="O13" s="1"/>
    </row>
    <row r="14" spans="1:15" ht="103.5" customHeight="1">
      <c r="A14" s="3" t="s">
        <v>80</v>
      </c>
      <c r="B14" s="12" t="s">
        <v>36</v>
      </c>
      <c r="C14" s="12" t="s">
        <v>61</v>
      </c>
      <c r="D14" s="13" t="s">
        <v>50</v>
      </c>
      <c r="E14" s="14" t="s">
        <v>37</v>
      </c>
      <c r="F14" s="3">
        <f>'Приложение 1'!E10</f>
        <v>55560</v>
      </c>
      <c r="G14" s="25">
        <f>'Приложение 1'!J10</f>
        <v>342.87473002159822</v>
      </c>
      <c r="H14" s="34">
        <f>'Приложение 1'!M10</f>
        <v>19050.12</v>
      </c>
      <c r="I14" s="13" t="s">
        <v>43</v>
      </c>
      <c r="J14" s="13" t="s">
        <v>47</v>
      </c>
      <c r="K14" s="13" t="s">
        <v>48</v>
      </c>
      <c r="L14" s="13" t="s">
        <v>46</v>
      </c>
      <c r="M14" s="23"/>
      <c r="N14" s="1"/>
      <c r="O14" s="1"/>
    </row>
    <row r="15" spans="1:15" ht="141.75" customHeight="1">
      <c r="A15" s="3" t="s">
        <v>81</v>
      </c>
      <c r="B15" s="15" t="s">
        <v>38</v>
      </c>
      <c r="C15" s="12" t="s">
        <v>28</v>
      </c>
      <c r="D15" s="13" t="s">
        <v>30</v>
      </c>
      <c r="E15" s="13" t="s">
        <v>40</v>
      </c>
      <c r="F15" s="3">
        <f>'Приложение 1'!E11</f>
        <v>21900</v>
      </c>
      <c r="G15" s="25">
        <f>'Приложение 1'!J11</f>
        <v>756.66073059360724</v>
      </c>
      <c r="H15" s="34">
        <f>'Приложение 1'!M11</f>
        <v>16570.87</v>
      </c>
      <c r="I15" s="12" t="s">
        <v>44</v>
      </c>
      <c r="J15" s="13" t="s">
        <v>47</v>
      </c>
      <c r="K15" s="13" t="s">
        <v>48</v>
      </c>
      <c r="L15" s="13" t="s">
        <v>46</v>
      </c>
      <c r="M15" s="23"/>
      <c r="N15" s="1"/>
      <c r="O15" s="1"/>
    </row>
    <row r="16" spans="1:15" ht="118.5" customHeight="1">
      <c r="A16" s="3" t="s">
        <v>82</v>
      </c>
      <c r="B16" s="12" t="s">
        <v>39</v>
      </c>
      <c r="C16" s="12" t="s">
        <v>29</v>
      </c>
      <c r="D16" s="13" t="s">
        <v>31</v>
      </c>
      <c r="E16" s="13" t="s">
        <v>57</v>
      </c>
      <c r="F16" s="3">
        <f>'Приложение 1'!E12</f>
        <v>21900</v>
      </c>
      <c r="G16" s="25">
        <f>'Приложение 1'!J12</f>
        <v>798.50273972602736</v>
      </c>
      <c r="H16" s="34">
        <f>'Приложение 1'!M12</f>
        <v>17487.21</v>
      </c>
      <c r="I16" s="13" t="s">
        <v>45</v>
      </c>
      <c r="J16" s="13" t="s">
        <v>47</v>
      </c>
      <c r="K16" s="13" t="s">
        <v>48</v>
      </c>
      <c r="L16" s="13" t="s">
        <v>46</v>
      </c>
      <c r="M16" s="23"/>
      <c r="N16" s="1"/>
      <c r="O16" s="1"/>
    </row>
    <row r="17" spans="1:15" ht="13.5" customHeight="1">
      <c r="A17" s="1"/>
      <c r="B17" s="1"/>
      <c r="C17" s="1"/>
      <c r="D17" s="1"/>
      <c r="E17" s="1"/>
      <c r="F17" s="1"/>
      <c r="G17" s="1"/>
      <c r="H17" s="29"/>
      <c r="I17" s="1"/>
      <c r="J17" s="1"/>
      <c r="K17" s="1"/>
      <c r="L17" s="1"/>
      <c r="M17" s="1"/>
      <c r="N17" s="1"/>
      <c r="O17" s="1"/>
    </row>
    <row r="18" spans="1:15" ht="29.25" customHeight="1">
      <c r="A18" s="36" t="s">
        <v>64</v>
      </c>
      <c r="B18" s="1"/>
      <c r="C18" s="49" t="s">
        <v>65</v>
      </c>
      <c r="D18" s="49"/>
      <c r="E18" s="49"/>
      <c r="F18" s="49"/>
      <c r="G18" s="49"/>
      <c r="H18" s="49"/>
      <c r="I18" s="49"/>
      <c r="J18" s="49"/>
      <c r="K18" s="49"/>
      <c r="L18" s="49"/>
      <c r="M18" s="1"/>
      <c r="N18" s="1"/>
      <c r="O18" s="1"/>
    </row>
    <row r="19" spans="1:15" ht="9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3.5" customHeight="1">
      <c r="A20" s="1"/>
      <c r="B20" s="1"/>
      <c r="C20" s="49" t="s">
        <v>66</v>
      </c>
      <c r="D20" s="49"/>
      <c r="E20" s="49"/>
      <c r="F20" s="49"/>
      <c r="G20" s="49"/>
      <c r="H20" s="52" t="s">
        <v>86</v>
      </c>
      <c r="I20" s="53"/>
      <c r="J20" s="1"/>
      <c r="K20" s="1"/>
      <c r="L20" s="1"/>
      <c r="M20" s="1"/>
      <c r="N20" s="1"/>
      <c r="O20" s="1"/>
    </row>
    <row r="21" spans="1:15" ht="27" customHeight="1">
      <c r="A21" s="1"/>
      <c r="B21" s="1"/>
      <c r="C21" s="49" t="s">
        <v>67</v>
      </c>
      <c r="D21" s="49"/>
      <c r="E21" s="49"/>
      <c r="F21" s="49"/>
      <c r="G21" s="49"/>
      <c r="H21" s="52" t="s">
        <v>83</v>
      </c>
      <c r="I21" s="53"/>
      <c r="J21" s="1"/>
      <c r="K21" s="1"/>
      <c r="L21" s="1"/>
      <c r="M21" s="1"/>
      <c r="N21" s="1"/>
      <c r="O21" s="1"/>
    </row>
    <row r="22" spans="1:15" ht="28.5" customHeight="1">
      <c r="A22" s="1"/>
      <c r="B22" s="1"/>
      <c r="C22" s="49" t="s">
        <v>68</v>
      </c>
      <c r="D22" s="49"/>
      <c r="E22" s="49"/>
      <c r="F22" s="49"/>
      <c r="G22" s="49"/>
      <c r="H22" s="52" t="s">
        <v>84</v>
      </c>
      <c r="I22" s="53"/>
      <c r="J22" s="1"/>
      <c r="K22" s="1"/>
      <c r="L22" s="1"/>
      <c r="M22" s="1"/>
      <c r="N22" s="1"/>
      <c r="O22" s="1"/>
    </row>
    <row r="23" spans="1:15" ht="27.75" customHeight="1">
      <c r="A23" s="1"/>
      <c r="B23" s="1"/>
      <c r="C23" s="49" t="s">
        <v>69</v>
      </c>
      <c r="D23" s="49"/>
      <c r="E23" s="49"/>
      <c r="F23" s="49"/>
      <c r="G23" s="49"/>
      <c r="H23" s="52" t="s">
        <v>87</v>
      </c>
      <c r="I23" s="53"/>
      <c r="J23" s="1"/>
      <c r="K23" s="29"/>
      <c r="L23" s="1"/>
      <c r="M23" s="1"/>
      <c r="N23" s="1"/>
      <c r="O23" s="1"/>
    </row>
    <row r="24" spans="1:15" ht="17.25" customHeight="1">
      <c r="A24" s="1"/>
      <c r="B24" s="1"/>
      <c r="C24" s="49" t="s">
        <v>70</v>
      </c>
      <c r="D24" s="49"/>
      <c r="E24" s="49"/>
      <c r="F24" s="49"/>
      <c r="G24" s="49"/>
      <c r="H24" s="52" t="s">
        <v>85</v>
      </c>
      <c r="I24" s="53"/>
      <c r="J24" s="1"/>
      <c r="K24" s="1"/>
      <c r="L24" s="1"/>
      <c r="M24" s="1"/>
      <c r="N24" s="1"/>
      <c r="O24" s="1"/>
    </row>
    <row r="25" spans="1:15" ht="13.5" customHeight="1">
      <c r="A25" s="1"/>
      <c r="B25" s="1"/>
      <c r="C25" s="49" t="s">
        <v>71</v>
      </c>
      <c r="D25" s="49"/>
      <c r="E25" s="49"/>
      <c r="F25" s="49"/>
      <c r="G25" s="49"/>
      <c r="H25" s="52" t="s">
        <v>98</v>
      </c>
      <c r="I25" s="53"/>
      <c r="J25" s="1"/>
      <c r="K25" s="1"/>
      <c r="L25" s="1"/>
      <c r="M25" s="1"/>
      <c r="N25" s="1"/>
      <c r="O25" s="1"/>
    </row>
    <row r="26" spans="1:15" ht="28.5" customHeight="1">
      <c r="A26" s="1"/>
      <c r="B26" s="1"/>
      <c r="C26" s="49" t="s">
        <v>72</v>
      </c>
      <c r="D26" s="49"/>
      <c r="E26" s="49"/>
      <c r="F26" s="49"/>
      <c r="G26" s="49"/>
      <c r="H26" s="52" t="s">
        <v>97</v>
      </c>
      <c r="I26" s="53"/>
      <c r="J26" s="1"/>
      <c r="K26" s="1"/>
      <c r="L26" s="1"/>
      <c r="M26" s="1"/>
      <c r="N26" s="1"/>
      <c r="O26" s="1"/>
    </row>
    <row r="27" spans="1:15" ht="6" customHeight="1">
      <c r="A27" s="1"/>
      <c r="B27" s="1"/>
      <c r="C27" s="1"/>
      <c r="D27" s="1"/>
      <c r="E27" s="1"/>
      <c r="F27" s="1"/>
      <c r="G27" s="1"/>
      <c r="H27" s="37"/>
      <c r="I27" s="1"/>
      <c r="J27" s="1"/>
      <c r="K27" s="1"/>
      <c r="L27" s="1"/>
      <c r="M27" s="1"/>
      <c r="N27" s="1"/>
      <c r="O27" s="1"/>
    </row>
    <row r="28" spans="1:15" ht="13.5" customHeight="1">
      <c r="A28" s="1"/>
      <c r="B28" s="1"/>
      <c r="C28" s="49" t="s">
        <v>73</v>
      </c>
      <c r="D28" s="49"/>
      <c r="E28" s="49"/>
      <c r="F28" s="49"/>
      <c r="G28" s="49"/>
      <c r="H28" s="50" t="s">
        <v>96</v>
      </c>
      <c r="I28" s="51"/>
      <c r="J28" s="1"/>
      <c r="K28" s="1"/>
      <c r="L28" s="1"/>
      <c r="M28" s="1"/>
      <c r="N28" s="1"/>
      <c r="O28" s="1"/>
    </row>
    <row r="29" spans="1:15" ht="17.25" customHeight="1">
      <c r="A29" s="1"/>
      <c r="B29" s="1"/>
      <c r="C29" s="1"/>
      <c r="D29" s="1"/>
      <c r="E29" s="1"/>
      <c r="F29" s="1"/>
      <c r="G29" s="1"/>
      <c r="H29" s="23"/>
      <c r="I29" s="1"/>
      <c r="J29" s="1"/>
      <c r="K29" s="1"/>
      <c r="L29" s="1"/>
      <c r="M29" s="1"/>
      <c r="N29" s="1"/>
      <c r="O29" s="1"/>
    </row>
    <row r="30" spans="1:15" ht="15.75">
      <c r="A30" s="38" t="s">
        <v>75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1"/>
      <c r="N30" s="1"/>
      <c r="O30" s="1"/>
    </row>
    <row r="31" spans="1:15">
      <c r="A31" s="1"/>
      <c r="B31" s="1"/>
      <c r="C31" s="1"/>
      <c r="D31" s="1"/>
      <c r="E31" s="1"/>
      <c r="F31" s="1"/>
      <c r="G31" s="1"/>
      <c r="H31" s="1"/>
      <c r="I31" s="29"/>
      <c r="J31" s="1"/>
      <c r="K31" s="1"/>
      <c r="L31" s="1"/>
      <c r="M31" s="1"/>
      <c r="N31" s="1"/>
      <c r="O31" s="1"/>
    </row>
    <row r="32" spans="1:1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35"/>
      <c r="L32" s="16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40"/>
      <c r="B41" s="40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40"/>
      <c r="B42" s="40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</sheetData>
  <mergeCells count="34">
    <mergeCell ref="J1:L1"/>
    <mergeCell ref="J2:L2"/>
    <mergeCell ref="J3:L3"/>
    <mergeCell ref="J4:L4"/>
    <mergeCell ref="A5:L5"/>
    <mergeCell ref="A7:A8"/>
    <mergeCell ref="B7:B8"/>
    <mergeCell ref="C7:C8"/>
    <mergeCell ref="D7:D8"/>
    <mergeCell ref="J7:J8"/>
    <mergeCell ref="A41:B41"/>
    <mergeCell ref="A42:B42"/>
    <mergeCell ref="A30:L30"/>
    <mergeCell ref="E7:E8"/>
    <mergeCell ref="F7:I7"/>
    <mergeCell ref="K7:K8"/>
    <mergeCell ref="L7:L8"/>
    <mergeCell ref="C18:L18"/>
    <mergeCell ref="C20:G20"/>
    <mergeCell ref="H20:I20"/>
    <mergeCell ref="C21:G21"/>
    <mergeCell ref="H21:I21"/>
    <mergeCell ref="C22:G22"/>
    <mergeCell ref="H22:I22"/>
    <mergeCell ref="C23:G23"/>
    <mergeCell ref="H23:I23"/>
    <mergeCell ref="C28:G28"/>
    <mergeCell ref="H28:I28"/>
    <mergeCell ref="C24:G24"/>
    <mergeCell ref="H24:I24"/>
    <mergeCell ref="C25:G25"/>
    <mergeCell ref="H25:I25"/>
    <mergeCell ref="C26:G26"/>
    <mergeCell ref="H26:I26"/>
  </mergeCells>
  <pageMargins left="0.11811023622047245" right="0.11811023622047245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Мун задан с измен на 2010 </vt:lpstr>
      <vt:lpstr>'Мун задан с измен на 2010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Е. Яцкаер</dc:creator>
  <cp:lastModifiedBy>Аистова</cp:lastModifiedBy>
  <cp:lastPrinted>2010-10-25T12:37:00Z</cp:lastPrinted>
  <dcterms:created xsi:type="dcterms:W3CDTF">2009-01-04T08:20:54Z</dcterms:created>
  <dcterms:modified xsi:type="dcterms:W3CDTF">2010-10-25T12:38:03Z</dcterms:modified>
</cp:coreProperties>
</file>